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cdforg-my.sharepoint.com/personal/eileen_kencdf_com/Documents/Carver Center/May 2023 meetings/"/>
    </mc:Choice>
  </mc:AlternateContent>
  <xr:revisionPtr revIDLastSave="14" documentId="8_{27A91594-2FE6-468E-8C2F-16D6E471D2D6}" xr6:coauthVersionLast="47" xr6:coauthVersionMax="47" xr10:uidLastSave="{DD18D99D-9AFC-4057-A59E-7FAFAA015A4B}"/>
  <bookViews>
    <workbookView xWindow="-110" yWindow="-110" windowWidth="19420" windowHeight="11500" xr2:uid="{00000000-000D-0000-FFFF-FFFF00000000}"/>
  </bookViews>
  <sheets>
    <sheet name="YTD P &amp; 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 l="1"/>
  <c r="Q29" i="1"/>
  <c r="Q33" i="1"/>
  <c r="Q34" i="1"/>
  <c r="Q44" i="1"/>
  <c r="Q46" i="1"/>
  <c r="Q19" i="1"/>
  <c r="Q9" i="1"/>
  <c r="Q10" i="1"/>
  <c r="P48" i="1"/>
  <c r="P30" i="1"/>
  <c r="P15" i="1"/>
  <c r="N13" i="1"/>
  <c r="M13" i="1"/>
  <c r="O13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O29" i="1"/>
  <c r="O31" i="1"/>
  <c r="Q31" i="1" s="1"/>
  <c r="O32" i="1"/>
  <c r="Q32" i="1" s="1"/>
  <c r="O33" i="1"/>
  <c r="O34" i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O45" i="1"/>
  <c r="Q45" i="1" s="1"/>
  <c r="O46" i="1"/>
  <c r="O47" i="1"/>
  <c r="Q47" i="1" s="1"/>
  <c r="O19" i="1"/>
  <c r="M48" i="1"/>
  <c r="N30" i="1"/>
  <c r="N48" i="1" s="1"/>
  <c r="M30" i="1"/>
  <c r="O30" i="1" s="1"/>
  <c r="Q30" i="1" s="1"/>
  <c r="O8" i="1"/>
  <c r="Q8" i="1" s="1"/>
  <c r="O9" i="1"/>
  <c r="O10" i="1"/>
  <c r="O11" i="1"/>
  <c r="Q11" i="1" s="1"/>
  <c r="O12" i="1"/>
  <c r="Q12" i="1" s="1"/>
  <c r="O14" i="1"/>
  <c r="Q14" i="1" s="1"/>
  <c r="O7" i="1"/>
  <c r="Q7" i="1" s="1"/>
  <c r="N15" i="1"/>
  <c r="P50" i="1" l="1"/>
  <c r="O15" i="1"/>
  <c r="Q13" i="1"/>
  <c r="Q48" i="1"/>
  <c r="Q15" i="1"/>
  <c r="O48" i="1"/>
  <c r="N50" i="1"/>
  <c r="M15" i="1"/>
  <c r="M50" i="1" s="1"/>
  <c r="O50" i="1" l="1"/>
  <c r="Q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Hamill, Katherine L</author>
  </authors>
  <commentList>
    <comment ref="K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Hamill, Katherine:
Monthly billing not yet completed so we are using contract monthly revenue.
</t>
        </r>
      </text>
    </comment>
    <comment ref="K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Hamill, Katherine L:</t>
        </r>
        <r>
          <rPr>
            <sz val="9"/>
            <color indexed="81"/>
            <rFont val="Tahoma"/>
            <family val="2"/>
          </rPr>
          <t xml:space="preserve">
Monthly billing not yet completed so we are using average monthly income.</t>
        </r>
      </text>
    </comment>
    <comment ref="K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Hamill, Katherine L:</t>
        </r>
        <r>
          <rPr>
            <sz val="9"/>
            <color indexed="81"/>
            <rFont val="Tahoma"/>
            <family val="2"/>
          </rPr>
          <t xml:space="preserve">
Monthly billing not yet completed so we are using average.</t>
        </r>
      </text>
    </comment>
  </commentList>
</comments>
</file>

<file path=xl/sharedStrings.xml><?xml version="1.0" encoding="utf-8"?>
<sst xmlns="http://schemas.openxmlformats.org/spreadsheetml/2006/main" count="65" uniqueCount="64">
  <si>
    <t>TOTAL</t>
  </si>
  <si>
    <t>Income</t>
  </si>
  <si>
    <t>4000 · Unrestricted Contributions</t>
  </si>
  <si>
    <t>4100 · Restricted Contributions</t>
  </si>
  <si>
    <t>4200 · Government Grants</t>
  </si>
  <si>
    <t>4300 · Rental Income</t>
  </si>
  <si>
    <t>4400 · Program Fee Income</t>
  </si>
  <si>
    <t>4450 · Food Service Income</t>
  </si>
  <si>
    <t>4500 · Annual Benefit Income</t>
  </si>
  <si>
    <t>4700 · Miscellaneous Income</t>
  </si>
  <si>
    <t>Total Income</t>
  </si>
  <si>
    <t>Expense</t>
  </si>
  <si>
    <t>5000 · Salaries and Benefits</t>
  </si>
  <si>
    <t>5040 · Consultants/Contract Labor</t>
  </si>
  <si>
    <t>6015 · Community Activities</t>
  </si>
  <si>
    <t>6020 · Field Trips</t>
  </si>
  <si>
    <t>6030 · Food Service Gen (Daycare)</t>
  </si>
  <si>
    <t>6035 · Food Expense-Carver Market</t>
  </si>
  <si>
    <t>6039 · Food State Grant (CACFP)</t>
  </si>
  <si>
    <t>6040 · Staff Development &amp; Training</t>
  </si>
  <si>
    <t>6060 · Transportation</t>
  </si>
  <si>
    <t>6070 · Occupancy Expense</t>
  </si>
  <si>
    <t>6100 · Insurance</t>
  </si>
  <si>
    <t>6110 · Repairs &amp; Maintenance</t>
  </si>
  <si>
    <t>6140 · Automobile Expense</t>
  </si>
  <si>
    <t>6150 · Licenses, Fees &amp; Permits</t>
  </si>
  <si>
    <t>6160 · Annual Benefit Expense</t>
  </si>
  <si>
    <t>6170 · Advertising</t>
  </si>
  <si>
    <t>6180 · Conferences, Meetings, Seminars</t>
  </si>
  <si>
    <t>6190 · Subscriptions</t>
  </si>
  <si>
    <t>6200 · Supplies</t>
  </si>
  <si>
    <t>6210 · Postage</t>
  </si>
  <si>
    <t>6220 · Printing</t>
  </si>
  <si>
    <t>6230 · Donor Cultivation</t>
  </si>
  <si>
    <t>6240 · Telephone/Internet</t>
  </si>
  <si>
    <t>6250 · Payroll Fees</t>
  </si>
  <si>
    <t>6270 · Bank Service Charges</t>
  </si>
  <si>
    <t>6280 · Equipment Leases</t>
  </si>
  <si>
    <t>6300 · Miscellaneous</t>
  </si>
  <si>
    <t>6305 · Scholarships</t>
  </si>
  <si>
    <t>6310 · Professional Fees</t>
  </si>
  <si>
    <t>Total Expense</t>
  </si>
  <si>
    <t>Net Ordinary Income</t>
  </si>
  <si>
    <t>Other Income/Expense</t>
  </si>
  <si>
    <t>Other Income</t>
  </si>
  <si>
    <t>8000 · Interest Income</t>
  </si>
  <si>
    <t>8075 · Employee Retention Credit</t>
  </si>
  <si>
    <t>8100 · Gain/Loss on Investments</t>
  </si>
  <si>
    <t>Total Other Income</t>
  </si>
  <si>
    <t>Other Expense</t>
  </si>
  <si>
    <t>6500 · Depreciation Expense</t>
  </si>
  <si>
    <t>Total Other Expense</t>
  </si>
  <si>
    <t>Net Other Income</t>
  </si>
  <si>
    <t>Net Income</t>
  </si>
  <si>
    <t>ACTUAL</t>
  </si>
  <si>
    <t>BUDGET</t>
  </si>
  <si>
    <t>2022 - 2023</t>
  </si>
  <si>
    <t>YTD APRIL 2023</t>
  </si>
  <si>
    <t>PROJECTED</t>
  </si>
  <si>
    <t>YTD TOTAL</t>
  </si>
  <si>
    <t>PORT CHESTER CARVER CENTER</t>
  </si>
  <si>
    <t>PROFIT AND LOSS STATEMENT</t>
  </si>
  <si>
    <t>FOR THE YEAR ENDING JUNE 30, 2023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</si>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</sst>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16" fillId="0" borderId="0" xfId="0" applyFont="1"/>
    <xf numFmtId="16" fontId="16" fillId="33" borderId="0" xfId="0" applyNumberFormat="1" applyFont="1" applyFill="1" applyAlignment="1">
      <alignment horizontal="center"/>
    </xf>
    <xf numFmtId="0" fontId="0" fillId="33" borderId="0" xfId="0" applyFill="1"/>
    <xf numFmtId="43" fontId="0" fillId="33" borderId="0" xfId="1" applyFont="1" applyFill="1"/>
    <xf numFmtId="16" fontId="16" fillId="34" borderId="0" xfId="0" applyNumberFormat="1" applyFont="1" applyFill="1" applyAlignment="1">
      <alignment horizontal="center"/>
    </xf>
    <xf numFmtId="0" fontId="0" fillId="34" borderId="0" xfId="0" applyFill="1"/>
    <xf numFmtId="43" fontId="0" fillId="34" borderId="0" xfId="1" applyFont="1" applyFill="1"/>
    <xf numFmtId="43" fontId="16" fillId="0" borderId="0" xfId="0" applyNumberFormat="1" applyFont="1"/>
    <xf numFmtId="164" fontId="0" fillId="34" borderId="0" xfId="1" applyNumberFormat="1" applyFont="1" applyFill="1"/>
    <xf numFmtId="164" fontId="0" fillId="33" borderId="0" xfId="1" applyNumberFormat="1" applyFont="1" applyFill="1"/>
    <xf numFmtId="164" fontId="0" fillId="34" borderId="10" xfId="1" applyNumberFormat="1" applyFont="1" applyFill="1" applyBorder="1"/>
    <xf numFmtId="164" fontId="0" fillId="33" borderId="10" xfId="1" applyNumberFormat="1" applyFont="1" applyFill="1" applyBorder="1"/>
    <xf numFmtId="164" fontId="16" fillId="34" borderId="11" xfId="1" applyNumberFormat="1" applyFont="1" applyFill="1" applyBorder="1"/>
    <xf numFmtId="164" fontId="16" fillId="33" borderId="11" xfId="1" applyNumberFormat="1" applyFont="1" applyFill="1" applyBorder="1"/>
    <xf numFmtId="164" fontId="16" fillId="34" borderId="0" xfId="1" applyNumberFormat="1" applyFont="1" applyFill="1" applyBorder="1"/>
    <xf numFmtId="164" fontId="16" fillId="33" borderId="0" xfId="1" applyNumberFormat="1" applyFont="1" applyFill="1" applyBorder="1"/>
    <xf numFmtId="0" fontId="0" fillId="36" borderId="0" xfId="0" applyFill="1"/>
    <xf numFmtId="0" fontId="16" fillId="36" borderId="0" xfId="0" applyFont="1" applyFill="1" applyAlignment="1">
      <alignment horizontal="center"/>
    </xf>
    <xf numFmtId="164" fontId="0" fillId="36" borderId="0" xfId="0" applyNumberFormat="1" applyFill="1"/>
    <xf numFmtId="164" fontId="0" fillId="36" borderId="10" xfId="0" applyNumberFormat="1" applyFill="1" applyBorder="1"/>
    <xf numFmtId="164" fontId="16" fillId="36" borderId="11" xfId="0" applyNumberFormat="1" applyFont="1" applyFill="1" applyBorder="1"/>
    <xf numFmtId="164" fontId="16" fillId="36" borderId="0" xfId="0" applyNumberFormat="1" applyFont="1" applyFill="1"/>
    <xf numFmtId="0" fontId="16" fillId="0" borderId="14" xfId="0" applyFont="1" applyBorder="1" applyAlignment="1">
      <alignment horizontal="center"/>
    </xf>
    <xf numFmtId="0" fontId="0" fillId="0" borderId="14" xfId="0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16" fillId="0" borderId="16" xfId="1" applyNumberFormat="1" applyFont="1" applyBorder="1"/>
    <xf numFmtId="43" fontId="0" fillId="0" borderId="14" xfId="1" applyFont="1" applyBorder="1"/>
    <xf numFmtId="164" fontId="16" fillId="0" borderId="14" xfId="1" applyNumberFormat="1" applyFont="1" applyBorder="1"/>
    <xf numFmtId="16" fontId="16" fillId="0" borderId="14" xfId="0" applyNumberFormat="1" applyFont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0" fillId="35" borderId="18" xfId="0" applyFill="1" applyBorder="1"/>
    <xf numFmtId="164" fontId="0" fillId="35" borderId="18" xfId="1" applyNumberFormat="1" applyFont="1" applyFill="1" applyBorder="1"/>
    <xf numFmtId="164" fontId="0" fillId="35" borderId="19" xfId="1" applyNumberFormat="1" applyFont="1" applyFill="1" applyBorder="1"/>
    <xf numFmtId="164" fontId="16" fillId="35" borderId="20" xfId="1" applyNumberFormat="1" applyFont="1" applyFill="1" applyBorder="1"/>
    <xf numFmtId="164" fontId="16" fillId="35" borderId="18" xfId="1" applyNumberFormat="1" applyFont="1" applyFill="1" applyBorder="1"/>
    <xf numFmtId="165" fontId="0" fillId="34" borderId="0" xfId="2" applyNumberFormat="1" applyFont="1" applyFill="1"/>
    <xf numFmtId="165" fontId="0" fillId="0" borderId="14" xfId="2" applyNumberFormat="1" applyFont="1" applyBorder="1"/>
    <xf numFmtId="165" fontId="0" fillId="33" borderId="0" xfId="2" applyNumberFormat="1" applyFont="1" applyFill="1"/>
    <xf numFmtId="165" fontId="0" fillId="35" borderId="18" xfId="2" applyNumberFormat="1" applyFont="1" applyFill="1" applyBorder="1"/>
    <xf numFmtId="165" fontId="0" fillId="36" borderId="0" xfId="2" applyNumberFormat="1" applyFont="1" applyFill="1"/>
    <xf numFmtId="165" fontId="16" fillId="34" borderId="12" xfId="2" applyNumberFormat="1" applyFont="1" applyFill="1" applyBorder="1"/>
    <xf numFmtId="165" fontId="16" fillId="0" borderId="13" xfId="2" applyNumberFormat="1" applyFont="1" applyBorder="1"/>
    <xf numFmtId="165" fontId="16" fillId="33" borderId="12" xfId="2" applyNumberFormat="1" applyFont="1" applyFill="1" applyBorder="1"/>
    <xf numFmtId="165" fontId="16" fillId="35" borderId="17" xfId="2" applyNumberFormat="1" applyFont="1" applyFill="1" applyBorder="1"/>
    <xf numFmtId="165" fontId="16" fillId="36" borderId="12" xfId="2" applyNumberFormat="1" applyFont="1" applyFill="1" applyBorder="1"/>
    <xf numFmtId="0" fontId="16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tabSelected="1" topLeftCell="A10" workbookViewId="0">
      <selection activeCell="A24" sqref="A24"/>
    </sheetView>
  </sheetViews>
  <sheetFormatPr defaultRowHeight="14.5" x14ac:dyDescent="0.35"/>
  <cols>
    <col min="1" max="1" width="34.26953125" bestFit="1" customWidth="1"/>
    <col min="2" max="2" width="10.7265625" hidden="1" customWidth="1"/>
    <col min="3" max="6" width="11.7265625" hidden="1" customWidth="1"/>
    <col min="7" max="7" width="11.08984375" hidden="1" customWidth="1"/>
    <col min="8" max="8" width="11.7265625" hidden="1" customWidth="1"/>
    <col min="9" max="9" width="10.7265625" hidden="1" customWidth="1"/>
    <col min="10" max="10" width="11.7265625" hidden="1" customWidth="1"/>
    <col min="11" max="11" width="11.08984375" hidden="1" customWidth="1"/>
    <col min="12" max="12" width="13.81640625" bestFit="1" customWidth="1"/>
    <col min="13" max="13" width="11.54296875" customWidth="1"/>
    <col min="14" max="14" width="12.54296875" bestFit="1" customWidth="1"/>
    <col min="15" max="16" width="11" bestFit="1" customWidth="1"/>
    <col min="17" max="17" width="9.6328125" bestFit="1" customWidth="1"/>
    <col min="18" max="18" width="12.26953125" bestFit="1" customWidth="1"/>
  </cols>
  <sheetData>
    <row r="1" spans="1:17" x14ac:dyDescent="0.35">
      <c r="A1" s="2" t="s">
        <v>60</v>
      </c>
    </row>
    <row r="2" spans="1:17" x14ac:dyDescent="0.35">
      <c r="A2" s="2" t="s">
        <v>61</v>
      </c>
    </row>
    <row r="3" spans="1:17" x14ac:dyDescent="0.35">
      <c r="A3" s="2" t="s">
        <v>62</v>
      </c>
    </row>
    <row r="4" spans="1:17" x14ac:dyDescent="0.35">
      <c r="B4" s="48" t="s">
        <v>54</v>
      </c>
      <c r="C4" s="48"/>
      <c r="D4" s="48"/>
      <c r="E4" s="48"/>
      <c r="F4" s="48"/>
      <c r="G4" s="48"/>
      <c r="H4" s="48"/>
      <c r="I4" s="48"/>
      <c r="J4" s="48"/>
      <c r="K4" s="48"/>
      <c r="L4" s="24" t="s">
        <v>57</v>
      </c>
      <c r="M4" s="49" t="s">
        <v>55</v>
      </c>
      <c r="N4" s="49"/>
      <c r="O4" s="24" t="s">
        <v>58</v>
      </c>
      <c r="P4" s="32" t="s">
        <v>56</v>
      </c>
      <c r="Q4" s="18"/>
    </row>
    <row r="5" spans="1:17" x14ac:dyDescent="0.35">
      <c r="B5" s="6">
        <v>45129</v>
      </c>
      <c r="C5" s="6">
        <v>45160</v>
      </c>
      <c r="D5" s="6">
        <v>45191</v>
      </c>
      <c r="E5" s="6">
        <v>45221</v>
      </c>
      <c r="F5" s="6">
        <v>45252</v>
      </c>
      <c r="G5" s="6">
        <v>45282</v>
      </c>
      <c r="H5" s="6">
        <v>44949</v>
      </c>
      <c r="I5" s="6">
        <v>44980</v>
      </c>
      <c r="J5" s="6">
        <v>45008</v>
      </c>
      <c r="K5" s="6">
        <v>45039</v>
      </c>
      <c r="L5" s="24" t="s">
        <v>0</v>
      </c>
      <c r="M5" s="3">
        <v>45069</v>
      </c>
      <c r="N5" s="3">
        <v>45100</v>
      </c>
      <c r="O5" s="31" t="s">
        <v>59</v>
      </c>
      <c r="P5" s="32" t="s">
        <v>55</v>
      </c>
      <c r="Q5" s="19" t="s">
        <v>63</v>
      </c>
    </row>
    <row r="6" spans="1:17" x14ac:dyDescent="0.35">
      <c r="A6" s="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25"/>
      <c r="M6" s="4"/>
      <c r="N6" s="4"/>
      <c r="O6" s="25"/>
      <c r="P6" s="33"/>
      <c r="Q6" s="18"/>
    </row>
    <row r="7" spans="1:17" x14ac:dyDescent="0.35">
      <c r="A7" t="s">
        <v>2</v>
      </c>
      <c r="B7" s="38">
        <v>39209.660000000003</v>
      </c>
      <c r="C7" s="38">
        <v>11950.67</v>
      </c>
      <c r="D7" s="38">
        <v>575737.61</v>
      </c>
      <c r="E7" s="38">
        <v>3213.11</v>
      </c>
      <c r="F7" s="38">
        <v>42673.51</v>
      </c>
      <c r="G7" s="38">
        <v>313660.95</v>
      </c>
      <c r="H7" s="38">
        <v>118062.98</v>
      </c>
      <c r="I7" s="38">
        <v>31204.67</v>
      </c>
      <c r="J7" s="38">
        <v>25679.06</v>
      </c>
      <c r="K7" s="38">
        <v>1667.71</v>
      </c>
      <c r="L7" s="39">
        <v>1163059.93</v>
      </c>
      <c r="M7" s="40">
        <v>40000</v>
      </c>
      <c r="N7" s="40">
        <v>20000</v>
      </c>
      <c r="O7" s="39">
        <f>+L7+M7+N7</f>
        <v>1223059.93</v>
      </c>
      <c r="P7" s="41">
        <v>1100000</v>
      </c>
      <c r="Q7" s="42">
        <f>+O7-P7</f>
        <v>123059.92999999993</v>
      </c>
    </row>
    <row r="8" spans="1:17" x14ac:dyDescent="0.35">
      <c r="A8" t="s">
        <v>3</v>
      </c>
      <c r="B8" s="10">
        <v>156434.92000000001</v>
      </c>
      <c r="C8" s="10">
        <v>79382.460000000006</v>
      </c>
      <c r="D8" s="10">
        <v>22300</v>
      </c>
      <c r="E8" s="10">
        <v>82156.149999999994</v>
      </c>
      <c r="F8" s="10">
        <v>47442.15</v>
      </c>
      <c r="G8" s="10">
        <v>347368.33</v>
      </c>
      <c r="H8" s="10">
        <v>34942.15</v>
      </c>
      <c r="I8" s="10">
        <v>155812.79</v>
      </c>
      <c r="J8" s="10">
        <v>28192.15</v>
      </c>
      <c r="K8" s="11">
        <v>26942.15</v>
      </c>
      <c r="L8" s="26">
        <v>954031.1</v>
      </c>
      <c r="M8" s="11">
        <v>64347.99</v>
      </c>
      <c r="N8" s="11">
        <v>93000</v>
      </c>
      <c r="O8" s="26">
        <f t="shared" ref="O8:O14" si="0">+L8+M8+N8</f>
        <v>1111379.0899999999</v>
      </c>
      <c r="P8" s="34">
        <v>1005441</v>
      </c>
      <c r="Q8" s="20">
        <f t="shared" ref="Q8:Q14" si="1">+O8-P8</f>
        <v>105938.08999999985</v>
      </c>
    </row>
    <row r="9" spans="1:17" x14ac:dyDescent="0.35">
      <c r="A9" t="s">
        <v>4</v>
      </c>
      <c r="B9" s="10">
        <v>63942</v>
      </c>
      <c r="C9" s="10">
        <v>28962</v>
      </c>
      <c r="D9" s="10">
        <v>23340.09</v>
      </c>
      <c r="E9" s="10">
        <v>54650.559999999998</v>
      </c>
      <c r="F9" s="10">
        <v>54201.98</v>
      </c>
      <c r="G9" s="10">
        <v>42889.89</v>
      </c>
      <c r="H9" s="10">
        <v>32542.12</v>
      </c>
      <c r="I9" s="10">
        <v>45712.28</v>
      </c>
      <c r="J9" s="10">
        <v>52851.67</v>
      </c>
      <c r="K9" s="11">
        <v>48000</v>
      </c>
      <c r="L9" s="26">
        <v>399092.59</v>
      </c>
      <c r="M9" s="11">
        <v>41083.33</v>
      </c>
      <c r="N9" s="11">
        <v>41083.339999999997</v>
      </c>
      <c r="O9" s="26">
        <f t="shared" si="0"/>
        <v>481259.26</v>
      </c>
      <c r="P9" s="34">
        <v>490000</v>
      </c>
      <c r="Q9" s="20">
        <f t="shared" si="1"/>
        <v>-8740.7399999999907</v>
      </c>
    </row>
    <row r="10" spans="1:17" x14ac:dyDescent="0.35">
      <c r="A10" t="s">
        <v>5</v>
      </c>
      <c r="B10" s="10">
        <v>13460</v>
      </c>
      <c r="C10" s="10">
        <v>9925</v>
      </c>
      <c r="D10" s="10">
        <v>19830</v>
      </c>
      <c r="E10" s="10">
        <v>19222.5</v>
      </c>
      <c r="F10" s="10">
        <v>23110</v>
      </c>
      <c r="G10" s="10">
        <v>18732.5</v>
      </c>
      <c r="H10" s="10">
        <v>9400</v>
      </c>
      <c r="I10" s="10">
        <v>12132.5</v>
      </c>
      <c r="J10" s="10">
        <v>24705</v>
      </c>
      <c r="K10" s="10">
        <v>13977.5</v>
      </c>
      <c r="L10" s="26">
        <v>164495</v>
      </c>
      <c r="M10" s="11">
        <v>17516.669999999998</v>
      </c>
      <c r="N10" s="11">
        <v>17516.66</v>
      </c>
      <c r="O10" s="26">
        <f t="shared" si="0"/>
        <v>199528.33</v>
      </c>
      <c r="P10" s="34">
        <v>210200</v>
      </c>
      <c r="Q10" s="20">
        <f t="shared" si="1"/>
        <v>-10671.670000000013</v>
      </c>
    </row>
    <row r="11" spans="1:17" x14ac:dyDescent="0.35">
      <c r="A11" t="s">
        <v>6</v>
      </c>
      <c r="B11" s="10">
        <v>12554</v>
      </c>
      <c r="C11" s="10">
        <v>5625</v>
      </c>
      <c r="D11" s="10">
        <v>1650</v>
      </c>
      <c r="E11" s="10">
        <v>1230</v>
      </c>
      <c r="F11" s="10">
        <v>465</v>
      </c>
      <c r="G11" s="10">
        <v>1345</v>
      </c>
      <c r="H11" s="10">
        <v>980</v>
      </c>
      <c r="I11" s="10">
        <v>2950</v>
      </c>
      <c r="J11" s="10">
        <v>22275</v>
      </c>
      <c r="K11" s="10">
        <v>13376</v>
      </c>
      <c r="L11" s="26">
        <v>62450</v>
      </c>
      <c r="M11" s="11">
        <v>9083.34</v>
      </c>
      <c r="N11" s="11">
        <v>9083.32</v>
      </c>
      <c r="O11" s="26">
        <f t="shared" si="0"/>
        <v>80616.66</v>
      </c>
      <c r="P11" s="34">
        <v>109000</v>
      </c>
      <c r="Q11" s="20">
        <f t="shared" si="1"/>
        <v>-28383.339999999997</v>
      </c>
    </row>
    <row r="12" spans="1:17" x14ac:dyDescent="0.35">
      <c r="A12" t="s">
        <v>7</v>
      </c>
      <c r="B12" s="10">
        <v>43912.17</v>
      </c>
      <c r="C12" s="10">
        <v>22429.62</v>
      </c>
      <c r="D12" s="10">
        <v>3946.44</v>
      </c>
      <c r="E12" s="10">
        <v>10410</v>
      </c>
      <c r="F12" s="10">
        <v>12328.38</v>
      </c>
      <c r="G12" s="10">
        <v>12533.26</v>
      </c>
      <c r="H12" s="10">
        <v>9612.84</v>
      </c>
      <c r="I12" s="10">
        <v>12537.36</v>
      </c>
      <c r="J12" s="10">
        <v>19608.16</v>
      </c>
      <c r="K12" s="11">
        <v>15000</v>
      </c>
      <c r="L12" s="26">
        <v>147318.23000000001</v>
      </c>
      <c r="M12" s="11">
        <v>17827.25</v>
      </c>
      <c r="N12" s="11">
        <v>17827.25</v>
      </c>
      <c r="O12" s="26">
        <f t="shared" si="0"/>
        <v>182972.73</v>
      </c>
      <c r="P12" s="34">
        <v>269137</v>
      </c>
      <c r="Q12" s="20">
        <f t="shared" si="1"/>
        <v>-86164.26999999999</v>
      </c>
    </row>
    <row r="13" spans="1:17" x14ac:dyDescent="0.35">
      <c r="A13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1000</v>
      </c>
      <c r="G13" s="10">
        <v>0</v>
      </c>
      <c r="H13" s="10">
        <v>0</v>
      </c>
      <c r="I13" s="10">
        <v>10600</v>
      </c>
      <c r="J13" s="10">
        <v>23816.81</v>
      </c>
      <c r="K13" s="10">
        <v>292154.17</v>
      </c>
      <c r="L13" s="26">
        <v>327570.98</v>
      </c>
      <c r="M13" s="11">
        <f>237429/2</f>
        <v>118714.5</v>
      </c>
      <c r="N13" s="11">
        <f>237429/2</f>
        <v>118714.5</v>
      </c>
      <c r="O13" s="26">
        <f t="shared" si="0"/>
        <v>564999.98</v>
      </c>
      <c r="P13" s="34">
        <v>500000</v>
      </c>
      <c r="Q13" s="20">
        <f t="shared" si="1"/>
        <v>64999.979999999981</v>
      </c>
    </row>
    <row r="14" spans="1:17" x14ac:dyDescent="0.35">
      <c r="A14" t="s">
        <v>9</v>
      </c>
      <c r="B14" s="12">
        <v>80816.899999999994</v>
      </c>
      <c r="C14" s="12">
        <v>959.11</v>
      </c>
      <c r="D14" s="12">
        <v>0</v>
      </c>
      <c r="E14" s="12">
        <v>0</v>
      </c>
      <c r="F14" s="12">
        <v>0</v>
      </c>
      <c r="G14" s="12">
        <v>0</v>
      </c>
      <c r="H14" s="12">
        <v>10000</v>
      </c>
      <c r="I14" s="12">
        <v>17981.97</v>
      </c>
      <c r="J14" s="12">
        <v>34366.230000000003</v>
      </c>
      <c r="K14" s="12">
        <v>0</v>
      </c>
      <c r="L14" s="27">
        <v>144124.21</v>
      </c>
      <c r="M14" s="13">
        <v>0</v>
      </c>
      <c r="N14" s="13">
        <v>0</v>
      </c>
      <c r="O14" s="27">
        <f t="shared" si="0"/>
        <v>144124.21</v>
      </c>
      <c r="P14" s="35">
        <v>80000</v>
      </c>
      <c r="Q14" s="21">
        <f t="shared" si="1"/>
        <v>64124.209999999992</v>
      </c>
    </row>
    <row r="15" spans="1:17" s="2" customFormat="1" x14ac:dyDescent="0.35">
      <c r="A15" s="2" t="s">
        <v>10</v>
      </c>
      <c r="B15" s="14">
        <v>410329.65</v>
      </c>
      <c r="C15" s="14">
        <v>159233.85999999999</v>
      </c>
      <c r="D15" s="14">
        <v>646804.14</v>
      </c>
      <c r="E15" s="14">
        <v>170882.32</v>
      </c>
      <c r="F15" s="14">
        <v>181221.02</v>
      </c>
      <c r="G15" s="14">
        <v>736529.93</v>
      </c>
      <c r="H15" s="14">
        <v>215540.09</v>
      </c>
      <c r="I15" s="14">
        <v>288931.57</v>
      </c>
      <c r="J15" s="14">
        <v>231494.08</v>
      </c>
      <c r="K15" s="14">
        <v>321175.38</v>
      </c>
      <c r="L15" s="28">
        <v>3362142.04</v>
      </c>
      <c r="M15" s="15">
        <f>SUM(M7:M14)</f>
        <v>308573.07999999996</v>
      </c>
      <c r="N15" s="15">
        <f>SUM(N7:N14)</f>
        <v>317225.07</v>
      </c>
      <c r="O15" s="28">
        <f>SUM(O7:O14)</f>
        <v>3987940.1899999995</v>
      </c>
      <c r="P15" s="36">
        <f>SUM(P7:P14)</f>
        <v>3763778</v>
      </c>
      <c r="Q15" s="22">
        <f>SUM(Q7:Q14)</f>
        <v>224162.18999999977</v>
      </c>
    </row>
    <row r="16" spans="1:17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  <c r="L16" s="29"/>
      <c r="M16" s="5"/>
      <c r="N16" s="5"/>
      <c r="O16" s="29"/>
      <c r="P16" s="33"/>
      <c r="Q16" s="18"/>
    </row>
    <row r="17" spans="1:17" x14ac:dyDescent="0.35">
      <c r="B17" s="8"/>
      <c r="C17" s="8"/>
      <c r="D17" s="8"/>
      <c r="E17" s="8"/>
      <c r="F17" s="8"/>
      <c r="G17" s="8"/>
      <c r="H17" s="8"/>
      <c r="I17" s="8"/>
      <c r="J17" s="8"/>
      <c r="K17" s="8"/>
      <c r="L17" s="29"/>
      <c r="M17" s="5"/>
      <c r="N17" s="5"/>
      <c r="O17" s="29"/>
      <c r="P17" s="33"/>
      <c r="Q17" s="18"/>
    </row>
    <row r="18" spans="1:17" x14ac:dyDescent="0.35">
      <c r="A18" s="2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29"/>
      <c r="M18" s="5"/>
      <c r="N18" s="5"/>
      <c r="O18" s="29"/>
      <c r="P18" s="33"/>
      <c r="Q18" s="18"/>
    </row>
    <row r="19" spans="1:17" x14ac:dyDescent="0.35">
      <c r="A19" t="s">
        <v>12</v>
      </c>
      <c r="B19" s="10">
        <v>187241.67</v>
      </c>
      <c r="C19" s="10">
        <v>213120.62</v>
      </c>
      <c r="D19" s="10">
        <v>170112.07</v>
      </c>
      <c r="E19" s="10">
        <v>128332.16</v>
      </c>
      <c r="F19" s="10">
        <v>136639.03</v>
      </c>
      <c r="G19" s="10">
        <v>165895.62</v>
      </c>
      <c r="H19" s="10">
        <v>150625.56</v>
      </c>
      <c r="I19" s="10">
        <v>79674.53</v>
      </c>
      <c r="J19" s="10">
        <v>190627.48</v>
      </c>
      <c r="K19" s="10">
        <v>130771.63</v>
      </c>
      <c r="L19" s="26">
        <v>1553040.37</v>
      </c>
      <c r="M19" s="11">
        <v>147320.62</v>
      </c>
      <c r="N19" s="11">
        <v>220980.95</v>
      </c>
      <c r="O19" s="26">
        <f>+L19+M19+N19</f>
        <v>1921341.9400000002</v>
      </c>
      <c r="P19" s="34">
        <v>2098019</v>
      </c>
      <c r="Q19" s="20">
        <f>+O19-P19</f>
        <v>-176677.05999999982</v>
      </c>
    </row>
    <row r="20" spans="1:17" x14ac:dyDescent="0.35">
      <c r="A20" t="s">
        <v>13</v>
      </c>
      <c r="B20" s="10">
        <v>15616.35</v>
      </c>
      <c r="C20" s="10">
        <v>10623</v>
      </c>
      <c r="D20" s="10">
        <v>17094.95</v>
      </c>
      <c r="E20" s="10">
        <v>9378.75</v>
      </c>
      <c r="F20" s="10">
        <v>7610.5</v>
      </c>
      <c r="G20" s="10">
        <v>11908.75</v>
      </c>
      <c r="H20" s="10">
        <v>25112.5</v>
      </c>
      <c r="I20" s="10">
        <v>14515</v>
      </c>
      <c r="J20" s="10">
        <v>51706.38</v>
      </c>
      <c r="K20" s="10">
        <v>19769.98</v>
      </c>
      <c r="L20" s="26">
        <v>183336.16</v>
      </c>
      <c r="M20" s="11">
        <v>19166.669999999998</v>
      </c>
      <c r="N20" s="11">
        <v>19166.66</v>
      </c>
      <c r="O20" s="26">
        <f t="shared" ref="O20:O47" si="2">+L20+M20+N20</f>
        <v>221669.49000000002</v>
      </c>
      <c r="P20" s="34">
        <v>239415</v>
      </c>
      <c r="Q20" s="20">
        <f t="shared" ref="Q20:Q47" si="3">+O20-P20</f>
        <v>-17745.50999999998</v>
      </c>
    </row>
    <row r="21" spans="1:17" x14ac:dyDescent="0.35">
      <c r="A21" t="s">
        <v>14</v>
      </c>
      <c r="B21" s="10">
        <v>0</v>
      </c>
      <c r="C21" s="10">
        <v>0</v>
      </c>
      <c r="D21" s="10">
        <v>0</v>
      </c>
      <c r="E21" s="10">
        <v>467.93</v>
      </c>
      <c r="F21" s="10">
        <v>1500</v>
      </c>
      <c r="G21" s="10">
        <v>875</v>
      </c>
      <c r="H21" s="10">
        <v>0</v>
      </c>
      <c r="I21" s="10">
        <v>1379.93</v>
      </c>
      <c r="J21" s="10">
        <v>648.79999999999995</v>
      </c>
      <c r="K21" s="10">
        <v>0</v>
      </c>
      <c r="L21" s="26">
        <v>4871.66</v>
      </c>
      <c r="M21" s="11">
        <v>583.33000000000004</v>
      </c>
      <c r="N21" s="11">
        <v>583.34</v>
      </c>
      <c r="O21" s="26">
        <f t="shared" si="2"/>
        <v>6038.33</v>
      </c>
      <c r="P21" s="34">
        <v>7000</v>
      </c>
      <c r="Q21" s="20">
        <f t="shared" si="3"/>
        <v>-961.67000000000007</v>
      </c>
    </row>
    <row r="22" spans="1:17" x14ac:dyDescent="0.35">
      <c r="A22" t="s">
        <v>15</v>
      </c>
      <c r="B22" s="10">
        <v>4558</v>
      </c>
      <c r="C22" s="10">
        <v>7241.07</v>
      </c>
      <c r="D22" s="10">
        <v>0</v>
      </c>
      <c r="E22" s="10">
        <v>416.49</v>
      </c>
      <c r="F22" s="10">
        <v>0</v>
      </c>
      <c r="G22" s="10">
        <v>513.91999999999996</v>
      </c>
      <c r="H22" s="10">
        <v>1225</v>
      </c>
      <c r="I22" s="10">
        <v>91</v>
      </c>
      <c r="J22" s="10">
        <v>1645</v>
      </c>
      <c r="K22" s="10">
        <v>1400</v>
      </c>
      <c r="L22" s="26">
        <v>17090.48</v>
      </c>
      <c r="M22" s="11">
        <v>2333.33</v>
      </c>
      <c r="N22" s="11">
        <v>2333.34</v>
      </c>
      <c r="O22" s="26">
        <f t="shared" si="2"/>
        <v>21757.149999999998</v>
      </c>
      <c r="P22" s="34">
        <v>25000</v>
      </c>
      <c r="Q22" s="20">
        <f t="shared" si="3"/>
        <v>-3242.8500000000022</v>
      </c>
    </row>
    <row r="23" spans="1:17" x14ac:dyDescent="0.35">
      <c r="A23" t="s">
        <v>16</v>
      </c>
      <c r="B23" s="10">
        <v>2640.57</v>
      </c>
      <c r="C23" s="10">
        <v>4671.72</v>
      </c>
      <c r="D23" s="10">
        <v>4007.14</v>
      </c>
      <c r="E23" s="10">
        <v>8406.25</v>
      </c>
      <c r="F23" s="10">
        <v>6821.92</v>
      </c>
      <c r="G23" s="10">
        <v>6923.59</v>
      </c>
      <c r="H23" s="10">
        <v>6927.53</v>
      </c>
      <c r="I23" s="10">
        <v>8483.91</v>
      </c>
      <c r="J23" s="10">
        <v>9737.7099999999991</v>
      </c>
      <c r="K23" s="10">
        <v>9559.06</v>
      </c>
      <c r="L23" s="26">
        <v>68179.399999999994</v>
      </c>
      <c r="M23" s="11">
        <v>12479.08</v>
      </c>
      <c r="N23" s="11">
        <v>12479.09</v>
      </c>
      <c r="O23" s="26">
        <f t="shared" si="2"/>
        <v>93137.569999999992</v>
      </c>
      <c r="P23" s="34">
        <v>149749</v>
      </c>
      <c r="Q23" s="20">
        <f t="shared" si="3"/>
        <v>-56611.430000000008</v>
      </c>
    </row>
    <row r="24" spans="1:17" x14ac:dyDescent="0.35">
      <c r="A24" t="s">
        <v>17</v>
      </c>
      <c r="B24" s="10">
        <v>4495.07</v>
      </c>
      <c r="C24" s="10">
        <v>1797.36</v>
      </c>
      <c r="D24" s="10">
        <v>2390.59</v>
      </c>
      <c r="E24" s="10">
        <v>12983.25</v>
      </c>
      <c r="F24" s="10">
        <v>20527.34</v>
      </c>
      <c r="G24" s="10">
        <v>19114.490000000002</v>
      </c>
      <c r="H24" s="10">
        <v>11357.97</v>
      </c>
      <c r="I24" s="10">
        <v>6584.35</v>
      </c>
      <c r="J24" s="10">
        <v>11756.96</v>
      </c>
      <c r="K24" s="10">
        <v>10999.18</v>
      </c>
      <c r="L24" s="26">
        <v>102006.56</v>
      </c>
      <c r="M24" s="11">
        <v>7500</v>
      </c>
      <c r="N24" s="11">
        <v>7500</v>
      </c>
      <c r="O24" s="26">
        <f t="shared" si="2"/>
        <v>117006.56</v>
      </c>
      <c r="P24" s="34">
        <v>60000</v>
      </c>
      <c r="Q24" s="20">
        <f t="shared" si="3"/>
        <v>57006.559999999998</v>
      </c>
    </row>
    <row r="25" spans="1:17" x14ac:dyDescent="0.35">
      <c r="A25" t="s">
        <v>18</v>
      </c>
      <c r="B25" s="10">
        <v>39876.03</v>
      </c>
      <c r="C25" s="10">
        <v>15064.48</v>
      </c>
      <c r="D25" s="10">
        <v>21014.25</v>
      </c>
      <c r="E25" s="10">
        <v>33533.56</v>
      </c>
      <c r="F25" s="10">
        <v>29534.12</v>
      </c>
      <c r="G25" s="10">
        <v>25889.279999999999</v>
      </c>
      <c r="H25" s="10">
        <v>32401.45</v>
      </c>
      <c r="I25" s="10">
        <v>23696.28</v>
      </c>
      <c r="J25" s="10">
        <v>25682</v>
      </c>
      <c r="K25" s="10">
        <v>20189.939999999999</v>
      </c>
      <c r="L25" s="26">
        <v>266881.39</v>
      </c>
      <c r="M25" s="11">
        <v>27708.33</v>
      </c>
      <c r="N25" s="11">
        <v>27708.34</v>
      </c>
      <c r="O25" s="26">
        <f t="shared" si="2"/>
        <v>322298.06000000006</v>
      </c>
      <c r="P25" s="34">
        <v>332500</v>
      </c>
      <c r="Q25" s="20">
        <f t="shared" si="3"/>
        <v>-10201.939999999944</v>
      </c>
    </row>
    <row r="26" spans="1:17" hidden="1" x14ac:dyDescent="0.35">
      <c r="A26" t="s">
        <v>19</v>
      </c>
      <c r="B26" s="10">
        <v>1950</v>
      </c>
      <c r="C26" s="10">
        <v>32.5</v>
      </c>
      <c r="D26" s="10">
        <v>10</v>
      </c>
      <c r="E26" s="10">
        <v>0</v>
      </c>
      <c r="F26" s="10">
        <v>0</v>
      </c>
      <c r="G26" s="10">
        <v>114</v>
      </c>
      <c r="H26" s="10">
        <v>0</v>
      </c>
      <c r="I26" s="10">
        <v>125</v>
      </c>
      <c r="J26" s="10">
        <v>0</v>
      </c>
      <c r="K26" s="10">
        <v>20.58</v>
      </c>
      <c r="L26" s="26">
        <v>2252.08</v>
      </c>
      <c r="M26" s="11">
        <v>179.16</v>
      </c>
      <c r="N26" s="11">
        <v>179.18</v>
      </c>
      <c r="O26" s="26">
        <f t="shared" si="2"/>
        <v>2610.4199999999996</v>
      </c>
      <c r="P26" s="34">
        <v>4100</v>
      </c>
      <c r="Q26" s="20">
        <f t="shared" si="3"/>
        <v>-1489.5800000000004</v>
      </c>
    </row>
    <row r="27" spans="1:17" x14ac:dyDescent="0.35">
      <c r="A27" t="s">
        <v>20</v>
      </c>
      <c r="B27" s="10">
        <v>17025</v>
      </c>
      <c r="C27" s="10">
        <v>8475</v>
      </c>
      <c r="D27" s="10">
        <v>0</v>
      </c>
      <c r="E27" s="10">
        <v>300</v>
      </c>
      <c r="F27" s="10">
        <v>4200</v>
      </c>
      <c r="G27" s="10">
        <v>2700</v>
      </c>
      <c r="H27" s="10">
        <v>5100</v>
      </c>
      <c r="I27" s="10">
        <v>4500</v>
      </c>
      <c r="J27" s="10">
        <v>5800</v>
      </c>
      <c r="K27" s="10">
        <v>1100</v>
      </c>
      <c r="L27" s="26">
        <v>49200</v>
      </c>
      <c r="M27" s="11">
        <v>3676.67</v>
      </c>
      <c r="N27" s="11">
        <v>3676.66</v>
      </c>
      <c r="O27" s="26">
        <f t="shared" si="2"/>
        <v>56553.33</v>
      </c>
      <c r="P27" s="34">
        <v>61100</v>
      </c>
      <c r="Q27" s="20">
        <f t="shared" si="3"/>
        <v>-4546.6699999999983</v>
      </c>
    </row>
    <row r="28" spans="1:17" x14ac:dyDescent="0.35">
      <c r="A28" t="s">
        <v>21</v>
      </c>
      <c r="B28" s="10">
        <v>10640.87</v>
      </c>
      <c r="C28" s="10">
        <v>10601.89</v>
      </c>
      <c r="D28" s="10">
        <v>12027.3</v>
      </c>
      <c r="E28" s="10">
        <v>11799.93</v>
      </c>
      <c r="F28" s="10">
        <v>10008.42</v>
      </c>
      <c r="G28" s="10">
        <v>12851.51</v>
      </c>
      <c r="H28" s="10">
        <v>10357.83</v>
      </c>
      <c r="I28" s="10">
        <v>13089.28</v>
      </c>
      <c r="J28" s="10">
        <v>15950.43</v>
      </c>
      <c r="K28" s="10">
        <v>15596.09</v>
      </c>
      <c r="L28" s="26">
        <v>122923.55</v>
      </c>
      <c r="M28" s="11">
        <v>10833.33</v>
      </c>
      <c r="N28" s="11">
        <v>10833.34</v>
      </c>
      <c r="O28" s="26">
        <f t="shared" si="2"/>
        <v>144590.22</v>
      </c>
      <c r="P28" s="34">
        <v>130000</v>
      </c>
      <c r="Q28" s="20">
        <f t="shared" si="3"/>
        <v>14590.220000000001</v>
      </c>
    </row>
    <row r="29" spans="1:17" x14ac:dyDescent="0.35">
      <c r="A29" t="s">
        <v>22</v>
      </c>
      <c r="B29" s="10">
        <v>7959.67</v>
      </c>
      <c r="C29" s="10">
        <v>7959.67</v>
      </c>
      <c r="D29" s="10">
        <v>7959.67</v>
      </c>
      <c r="E29" s="10">
        <v>7959.67</v>
      </c>
      <c r="F29" s="10">
        <v>7959.67</v>
      </c>
      <c r="G29" s="10">
        <v>9846.32</v>
      </c>
      <c r="H29" s="10">
        <v>9846.32</v>
      </c>
      <c r="I29" s="10">
        <v>9846.32</v>
      </c>
      <c r="J29" s="10">
        <v>9890.2800000000007</v>
      </c>
      <c r="K29" s="10">
        <v>14410.77</v>
      </c>
      <c r="L29" s="26">
        <v>93638.36</v>
      </c>
      <c r="M29" s="11">
        <v>7666.67</v>
      </c>
      <c r="N29" s="11">
        <v>7666.66</v>
      </c>
      <c r="O29" s="26">
        <f t="shared" si="2"/>
        <v>108971.69</v>
      </c>
      <c r="P29" s="34">
        <v>92000</v>
      </c>
      <c r="Q29" s="20">
        <f t="shared" si="3"/>
        <v>16971.690000000002</v>
      </c>
    </row>
    <row r="30" spans="1:17" x14ac:dyDescent="0.35">
      <c r="A30" t="s">
        <v>23</v>
      </c>
      <c r="B30" s="10">
        <v>1058.3499999999999</v>
      </c>
      <c r="C30" s="10">
        <v>3226.26</v>
      </c>
      <c r="D30" s="10">
        <v>11988.75</v>
      </c>
      <c r="E30" s="10">
        <v>11148.45</v>
      </c>
      <c r="F30" s="10">
        <v>8861.51</v>
      </c>
      <c r="G30" s="10">
        <v>10937.56</v>
      </c>
      <c r="H30" s="10">
        <v>35374.74</v>
      </c>
      <c r="I30" s="10">
        <v>28502.95</v>
      </c>
      <c r="J30" s="10">
        <v>17755.830000000002</v>
      </c>
      <c r="K30" s="10">
        <v>7327.45</v>
      </c>
      <c r="L30" s="26">
        <v>136181.85</v>
      </c>
      <c r="M30" s="11">
        <f>5354.16+52.08</f>
        <v>5406.24</v>
      </c>
      <c r="N30" s="11">
        <f>5354.18+52.09</f>
        <v>5406.27</v>
      </c>
      <c r="O30" s="26">
        <f t="shared" si="2"/>
        <v>146994.35999999999</v>
      </c>
      <c r="P30" s="34">
        <f>64250+625</f>
        <v>64875</v>
      </c>
      <c r="Q30" s="20">
        <f t="shared" si="3"/>
        <v>82119.359999999986</v>
      </c>
    </row>
    <row r="31" spans="1:17" x14ac:dyDescent="0.35">
      <c r="A31" t="s">
        <v>24</v>
      </c>
      <c r="B31" s="10">
        <v>756.29</v>
      </c>
      <c r="C31" s="10">
        <v>751.22</v>
      </c>
      <c r="D31" s="10">
        <v>285.94</v>
      </c>
      <c r="E31" s="10">
        <v>698.26</v>
      </c>
      <c r="F31" s="10">
        <v>1695.49</v>
      </c>
      <c r="G31" s="10">
        <v>425.37</v>
      </c>
      <c r="H31" s="10">
        <v>905.83</v>
      </c>
      <c r="I31" s="10">
        <v>1682.01</v>
      </c>
      <c r="J31" s="10">
        <v>374.54</v>
      </c>
      <c r="K31" s="10">
        <v>565.52</v>
      </c>
      <c r="L31" s="26">
        <v>8140.47</v>
      </c>
      <c r="M31" s="11">
        <v>833.33</v>
      </c>
      <c r="N31" s="11">
        <v>833.34</v>
      </c>
      <c r="O31" s="26">
        <f t="shared" si="2"/>
        <v>9807.1400000000012</v>
      </c>
      <c r="P31" s="34">
        <v>10000</v>
      </c>
      <c r="Q31" s="20">
        <f t="shared" si="3"/>
        <v>-192.85999999999876</v>
      </c>
    </row>
    <row r="32" spans="1:17" hidden="1" x14ac:dyDescent="0.35">
      <c r="A32" t="s">
        <v>25</v>
      </c>
      <c r="B32" s="10">
        <v>326</v>
      </c>
      <c r="C32" s="10">
        <v>403.7</v>
      </c>
      <c r="D32" s="10">
        <v>1591.07</v>
      </c>
      <c r="E32" s="10">
        <v>670</v>
      </c>
      <c r="F32" s="10">
        <v>824.9</v>
      </c>
      <c r="G32" s="10">
        <v>520</v>
      </c>
      <c r="H32" s="10">
        <v>37.450000000000003</v>
      </c>
      <c r="I32" s="10">
        <v>1199.27</v>
      </c>
      <c r="J32" s="10">
        <v>37.450000000000003</v>
      </c>
      <c r="K32" s="10">
        <v>0</v>
      </c>
      <c r="L32" s="26">
        <v>5609.84</v>
      </c>
      <c r="M32" s="11">
        <v>362.5</v>
      </c>
      <c r="N32" s="11">
        <v>362.5</v>
      </c>
      <c r="O32" s="26">
        <f t="shared" si="2"/>
        <v>6334.84</v>
      </c>
      <c r="P32" s="34">
        <v>4420</v>
      </c>
      <c r="Q32" s="20">
        <f t="shared" si="3"/>
        <v>1914.8400000000001</v>
      </c>
    </row>
    <row r="33" spans="1:18" x14ac:dyDescent="0.35">
      <c r="A33" t="s">
        <v>26</v>
      </c>
      <c r="B33" s="10">
        <v>0</v>
      </c>
      <c r="C33" s="10">
        <v>551</v>
      </c>
      <c r="D33" s="10">
        <v>0</v>
      </c>
      <c r="E33" s="10">
        <v>310</v>
      </c>
      <c r="F33" s="10">
        <v>0</v>
      </c>
      <c r="G33" s="10">
        <v>102.95</v>
      </c>
      <c r="H33" s="10">
        <v>0</v>
      </c>
      <c r="I33" s="10">
        <v>2199.5300000000002</v>
      </c>
      <c r="J33" s="10">
        <v>5950.22</v>
      </c>
      <c r="K33" s="10">
        <v>101037.87</v>
      </c>
      <c r="L33" s="26">
        <v>110151.57</v>
      </c>
      <c r="M33" s="11">
        <v>28000</v>
      </c>
      <c r="N33" s="11">
        <v>0</v>
      </c>
      <c r="O33" s="26">
        <f t="shared" si="2"/>
        <v>138151.57</v>
      </c>
      <c r="P33" s="34">
        <v>110000</v>
      </c>
      <c r="Q33" s="20">
        <f t="shared" si="3"/>
        <v>28151.570000000007</v>
      </c>
    </row>
    <row r="34" spans="1:18" x14ac:dyDescent="0.35">
      <c r="A34" t="s">
        <v>27</v>
      </c>
      <c r="B34" s="10">
        <v>1465.62</v>
      </c>
      <c r="C34" s="10">
        <v>0</v>
      </c>
      <c r="D34" s="10">
        <v>8366.5499999999993</v>
      </c>
      <c r="E34" s="10">
        <v>53.1</v>
      </c>
      <c r="F34" s="10">
        <v>0</v>
      </c>
      <c r="G34" s="10">
        <v>479.31</v>
      </c>
      <c r="H34" s="10">
        <v>379.31</v>
      </c>
      <c r="I34" s="10">
        <v>404.31</v>
      </c>
      <c r="J34" s="10">
        <v>0</v>
      </c>
      <c r="K34" s="10">
        <v>0</v>
      </c>
      <c r="L34" s="26">
        <v>11148.2</v>
      </c>
      <c r="M34" s="11">
        <v>458.33</v>
      </c>
      <c r="N34" s="11">
        <v>458.34</v>
      </c>
      <c r="O34" s="26">
        <f t="shared" si="2"/>
        <v>12064.87</v>
      </c>
      <c r="P34" s="34">
        <v>6586</v>
      </c>
      <c r="Q34" s="20">
        <f t="shared" si="3"/>
        <v>5478.8700000000008</v>
      </c>
    </row>
    <row r="35" spans="1:18" hidden="1" x14ac:dyDescent="0.35">
      <c r="A35" t="s">
        <v>28</v>
      </c>
      <c r="B35" s="10">
        <v>181.91</v>
      </c>
      <c r="C35" s="10">
        <v>336.35</v>
      </c>
      <c r="D35" s="10">
        <v>0</v>
      </c>
      <c r="E35" s="10">
        <v>86.7</v>
      </c>
      <c r="F35" s="10">
        <v>74.540000000000006</v>
      </c>
      <c r="G35" s="10">
        <v>30</v>
      </c>
      <c r="H35" s="10">
        <v>484.15</v>
      </c>
      <c r="I35" s="10">
        <v>137.28</v>
      </c>
      <c r="J35" s="10">
        <v>75</v>
      </c>
      <c r="K35" s="10">
        <v>394</v>
      </c>
      <c r="L35" s="26">
        <v>1799.93</v>
      </c>
      <c r="M35" s="11">
        <v>104.17</v>
      </c>
      <c r="N35" s="11">
        <v>104.16</v>
      </c>
      <c r="O35" s="26">
        <f t="shared" si="2"/>
        <v>2008.2600000000002</v>
      </c>
      <c r="P35" s="34">
        <v>1250</v>
      </c>
      <c r="Q35" s="20">
        <f t="shared" si="3"/>
        <v>758.26000000000022</v>
      </c>
    </row>
    <row r="36" spans="1:18" x14ac:dyDescent="0.35">
      <c r="A36" t="s">
        <v>29</v>
      </c>
      <c r="B36" s="10">
        <v>537.5</v>
      </c>
      <c r="C36" s="10">
        <v>536.67999999999995</v>
      </c>
      <c r="D36" s="10">
        <v>2775.81</v>
      </c>
      <c r="E36" s="10">
        <v>840.54</v>
      </c>
      <c r="F36" s="10">
        <v>517.42999999999995</v>
      </c>
      <c r="G36" s="10">
        <v>3063.22</v>
      </c>
      <c r="H36" s="10">
        <v>201.22</v>
      </c>
      <c r="I36" s="10">
        <v>3472.04</v>
      </c>
      <c r="J36" s="10">
        <v>515.36</v>
      </c>
      <c r="K36" s="10">
        <v>691.93</v>
      </c>
      <c r="L36" s="26">
        <v>13151.73</v>
      </c>
      <c r="M36" s="11">
        <v>1187.5</v>
      </c>
      <c r="N36" s="11">
        <v>1187.5</v>
      </c>
      <c r="O36" s="26">
        <f t="shared" si="2"/>
        <v>15526.73</v>
      </c>
      <c r="P36" s="34">
        <v>14250</v>
      </c>
      <c r="Q36" s="20">
        <f t="shared" si="3"/>
        <v>1276.7299999999996</v>
      </c>
    </row>
    <row r="37" spans="1:18" x14ac:dyDescent="0.35">
      <c r="A37" t="s">
        <v>30</v>
      </c>
      <c r="B37" s="10">
        <v>8487.27</v>
      </c>
      <c r="C37" s="10">
        <v>104.09</v>
      </c>
      <c r="D37" s="10">
        <v>3879.73</v>
      </c>
      <c r="E37" s="10">
        <v>5721</v>
      </c>
      <c r="F37" s="10">
        <v>7266.8</v>
      </c>
      <c r="G37" s="10">
        <v>7136.54</v>
      </c>
      <c r="H37" s="10">
        <v>5243.44</v>
      </c>
      <c r="I37" s="10">
        <v>12422.19</v>
      </c>
      <c r="J37" s="10">
        <v>8938.1200000000008</v>
      </c>
      <c r="K37" s="10">
        <v>6720.3</v>
      </c>
      <c r="L37" s="26">
        <v>65919.48</v>
      </c>
      <c r="M37" s="11">
        <v>4758.32</v>
      </c>
      <c r="N37" s="11">
        <v>4758.3599999999997</v>
      </c>
      <c r="O37" s="26">
        <f t="shared" si="2"/>
        <v>75436.159999999989</v>
      </c>
      <c r="P37" s="34">
        <v>64300</v>
      </c>
      <c r="Q37" s="20">
        <f t="shared" si="3"/>
        <v>11136.159999999989</v>
      </c>
    </row>
    <row r="38" spans="1:18" x14ac:dyDescent="0.35">
      <c r="A38" t="s">
        <v>31</v>
      </c>
      <c r="B38" s="10">
        <v>6.8</v>
      </c>
      <c r="C38" s="10">
        <v>275</v>
      </c>
      <c r="D38" s="10">
        <v>0</v>
      </c>
      <c r="E38" s="10">
        <v>1600</v>
      </c>
      <c r="F38" s="10">
        <v>0</v>
      </c>
      <c r="G38" s="10">
        <v>0</v>
      </c>
      <c r="H38" s="10">
        <v>0</v>
      </c>
      <c r="I38" s="10">
        <v>0</v>
      </c>
      <c r="J38" s="10">
        <v>447.31</v>
      </c>
      <c r="K38" s="10">
        <v>0</v>
      </c>
      <c r="L38" s="26">
        <v>2329.11</v>
      </c>
      <c r="M38" s="11">
        <v>450</v>
      </c>
      <c r="N38" s="11">
        <v>450</v>
      </c>
      <c r="O38" s="26">
        <f t="shared" si="2"/>
        <v>3229.11</v>
      </c>
      <c r="P38" s="34">
        <v>5407</v>
      </c>
      <c r="Q38" s="20">
        <f t="shared" si="3"/>
        <v>-2177.89</v>
      </c>
    </row>
    <row r="39" spans="1:18" x14ac:dyDescent="0.35">
      <c r="A39" t="s">
        <v>32</v>
      </c>
      <c r="B39" s="10">
        <v>0</v>
      </c>
      <c r="C39" s="10">
        <v>680</v>
      </c>
      <c r="D39" s="10">
        <v>335</v>
      </c>
      <c r="E39" s="10">
        <v>0</v>
      </c>
      <c r="F39" s="10">
        <v>0</v>
      </c>
      <c r="G39" s="10">
        <v>739.63</v>
      </c>
      <c r="H39" s="10">
        <v>8889.59</v>
      </c>
      <c r="I39" s="10">
        <v>359</v>
      </c>
      <c r="J39" s="10">
        <v>0</v>
      </c>
      <c r="K39" s="10">
        <v>0</v>
      </c>
      <c r="L39" s="26">
        <v>11003.22</v>
      </c>
      <c r="M39" s="11">
        <v>591.66</v>
      </c>
      <c r="N39" s="11">
        <v>591.67999999999995</v>
      </c>
      <c r="O39" s="26">
        <f t="shared" si="2"/>
        <v>12186.56</v>
      </c>
      <c r="P39" s="34">
        <v>7100</v>
      </c>
      <c r="Q39" s="20">
        <f t="shared" si="3"/>
        <v>5086.5599999999995</v>
      </c>
    </row>
    <row r="40" spans="1:18" hidden="1" x14ac:dyDescent="0.35">
      <c r="A40" t="s">
        <v>33</v>
      </c>
      <c r="B40" s="10">
        <v>0</v>
      </c>
      <c r="C40" s="10">
        <v>0</v>
      </c>
      <c r="D40" s="10">
        <v>262.7</v>
      </c>
      <c r="E40" s="10">
        <v>54.07</v>
      </c>
      <c r="F40" s="10">
        <v>0</v>
      </c>
      <c r="G40" s="10">
        <v>66.760000000000005</v>
      </c>
      <c r="H40" s="10">
        <v>0</v>
      </c>
      <c r="I40" s="10">
        <v>57</v>
      </c>
      <c r="J40" s="10">
        <v>0</v>
      </c>
      <c r="K40" s="10">
        <v>26.45</v>
      </c>
      <c r="L40" s="26">
        <v>466.98</v>
      </c>
      <c r="M40" s="11">
        <v>70.84</v>
      </c>
      <c r="N40" s="11">
        <v>70.819999999999993</v>
      </c>
      <c r="O40" s="26">
        <f t="shared" si="2"/>
        <v>608.6400000000001</v>
      </c>
      <c r="P40" s="34">
        <v>850</v>
      </c>
      <c r="Q40" s="20">
        <f t="shared" si="3"/>
        <v>-241.3599999999999</v>
      </c>
    </row>
    <row r="41" spans="1:18" x14ac:dyDescent="0.35">
      <c r="A41" t="s">
        <v>34</v>
      </c>
      <c r="B41" s="10">
        <v>8933.85</v>
      </c>
      <c r="C41" s="10">
        <v>3682.74</v>
      </c>
      <c r="D41" s="10">
        <v>3663.68</v>
      </c>
      <c r="E41" s="10">
        <v>5132.1400000000003</v>
      </c>
      <c r="F41" s="10">
        <v>4876.78</v>
      </c>
      <c r="G41" s="10">
        <v>3515.02</v>
      </c>
      <c r="H41" s="10">
        <v>4901.3900000000003</v>
      </c>
      <c r="I41" s="10">
        <v>7747.05</v>
      </c>
      <c r="J41" s="10">
        <v>3531.27</v>
      </c>
      <c r="K41" s="10">
        <v>3150.71</v>
      </c>
      <c r="L41" s="26">
        <v>49134.63</v>
      </c>
      <c r="M41" s="11">
        <v>5833.33</v>
      </c>
      <c r="N41" s="11">
        <v>5833.34</v>
      </c>
      <c r="O41" s="26">
        <f t="shared" si="2"/>
        <v>60801.3</v>
      </c>
      <c r="P41" s="34">
        <v>70000</v>
      </c>
      <c r="Q41" s="20">
        <f t="shared" si="3"/>
        <v>-9198.6999999999971</v>
      </c>
    </row>
    <row r="42" spans="1:18" x14ac:dyDescent="0.35">
      <c r="A42" t="s">
        <v>35</v>
      </c>
      <c r="B42" s="10">
        <v>759.01</v>
      </c>
      <c r="C42" s="10">
        <v>703.32</v>
      </c>
      <c r="D42" s="10">
        <v>812.19</v>
      </c>
      <c r="E42" s="10">
        <v>758.21</v>
      </c>
      <c r="F42" s="10">
        <v>658.12</v>
      </c>
      <c r="G42" s="10">
        <v>694.75</v>
      </c>
      <c r="H42" s="10">
        <v>728.46</v>
      </c>
      <c r="I42" s="10">
        <v>579.72</v>
      </c>
      <c r="J42" s="10">
        <v>567.33000000000004</v>
      </c>
      <c r="K42" s="10">
        <v>0</v>
      </c>
      <c r="L42" s="26">
        <v>6261.11</v>
      </c>
      <c r="M42" s="11">
        <v>750</v>
      </c>
      <c r="N42" s="11">
        <v>750</v>
      </c>
      <c r="O42" s="26">
        <f t="shared" si="2"/>
        <v>7761.11</v>
      </c>
      <c r="P42" s="34">
        <v>9000</v>
      </c>
      <c r="Q42" s="20">
        <f t="shared" si="3"/>
        <v>-1238.8900000000003</v>
      </c>
    </row>
    <row r="43" spans="1:18" x14ac:dyDescent="0.35">
      <c r="A43" t="s">
        <v>36</v>
      </c>
      <c r="B43" s="10">
        <v>993.99</v>
      </c>
      <c r="C43" s="10">
        <v>1260.24</v>
      </c>
      <c r="D43" s="10">
        <v>4407.68</v>
      </c>
      <c r="E43" s="10">
        <v>618.58000000000004</v>
      </c>
      <c r="F43" s="10">
        <v>674.6</v>
      </c>
      <c r="G43" s="10">
        <v>4385.97</v>
      </c>
      <c r="H43" s="10">
        <v>1006.51</v>
      </c>
      <c r="I43" s="10">
        <v>617.64</v>
      </c>
      <c r="J43" s="10">
        <v>4986.8999999999996</v>
      </c>
      <c r="K43" s="10">
        <v>837.21</v>
      </c>
      <c r="L43" s="26">
        <v>19789.32</v>
      </c>
      <c r="M43" s="11">
        <v>2250</v>
      </c>
      <c r="N43" s="11">
        <v>2250</v>
      </c>
      <c r="O43" s="26">
        <f t="shared" si="2"/>
        <v>24289.32</v>
      </c>
      <c r="P43" s="34">
        <v>27000</v>
      </c>
      <c r="Q43" s="20">
        <f t="shared" si="3"/>
        <v>-2710.6800000000003</v>
      </c>
    </row>
    <row r="44" spans="1:18" x14ac:dyDescent="0.35">
      <c r="A44" t="s">
        <v>37</v>
      </c>
      <c r="B44" s="10">
        <v>1664.2</v>
      </c>
      <c r="C44" s="10">
        <v>1058.4100000000001</v>
      </c>
      <c r="D44" s="10">
        <v>366.85</v>
      </c>
      <c r="E44" s="10">
        <v>366.85</v>
      </c>
      <c r="F44" s="10">
        <v>2210.5</v>
      </c>
      <c r="G44" s="10">
        <v>3460.75</v>
      </c>
      <c r="H44" s="10">
        <v>769.51</v>
      </c>
      <c r="I44" s="10">
        <v>655.75</v>
      </c>
      <c r="J44" s="10">
        <v>1924.79</v>
      </c>
      <c r="K44" s="10">
        <v>747.95</v>
      </c>
      <c r="L44" s="26">
        <v>13225.56</v>
      </c>
      <c r="M44" s="11">
        <v>725</v>
      </c>
      <c r="N44" s="11">
        <v>725</v>
      </c>
      <c r="O44" s="26">
        <f t="shared" si="2"/>
        <v>14675.56</v>
      </c>
      <c r="P44" s="34">
        <v>8700</v>
      </c>
      <c r="Q44" s="20">
        <f t="shared" si="3"/>
        <v>5975.5599999999995</v>
      </c>
    </row>
    <row r="45" spans="1:18" hidden="1" x14ac:dyDescent="0.35">
      <c r="A45" t="s">
        <v>38</v>
      </c>
      <c r="B45" s="10">
        <v>0</v>
      </c>
      <c r="C45" s="10">
        <v>0</v>
      </c>
      <c r="D45" s="10">
        <v>167.77</v>
      </c>
      <c r="E45" s="10">
        <v>642.49</v>
      </c>
      <c r="F45" s="10">
        <v>0</v>
      </c>
      <c r="G45" s="10">
        <v>0</v>
      </c>
      <c r="H45" s="10">
        <v>4641.3100000000004</v>
      </c>
      <c r="I45" s="10">
        <v>1000</v>
      </c>
      <c r="J45" s="10">
        <v>1517.26</v>
      </c>
      <c r="K45" s="10">
        <v>974.26</v>
      </c>
      <c r="L45" s="26">
        <v>8943.09</v>
      </c>
      <c r="M45" s="11">
        <v>20.83</v>
      </c>
      <c r="N45" s="11">
        <v>20.84</v>
      </c>
      <c r="O45" s="26">
        <f t="shared" si="2"/>
        <v>8984.76</v>
      </c>
      <c r="P45" s="34">
        <v>250</v>
      </c>
      <c r="Q45" s="20">
        <f t="shared" si="3"/>
        <v>8734.76</v>
      </c>
    </row>
    <row r="46" spans="1:18" x14ac:dyDescent="0.35">
      <c r="A46" t="s">
        <v>39</v>
      </c>
      <c r="B46" s="10">
        <v>0</v>
      </c>
      <c r="C46" s="10">
        <v>2010</v>
      </c>
      <c r="D46" s="10">
        <v>3000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1660</v>
      </c>
      <c r="L46" s="26">
        <v>6670</v>
      </c>
      <c r="M46" s="11">
        <v>408.33</v>
      </c>
      <c r="N46" s="11">
        <v>408.34</v>
      </c>
      <c r="O46" s="26">
        <f t="shared" si="2"/>
        <v>7486.67</v>
      </c>
      <c r="P46" s="34">
        <v>4900</v>
      </c>
      <c r="Q46" s="20">
        <f t="shared" si="3"/>
        <v>2586.67</v>
      </c>
    </row>
    <row r="47" spans="1:18" x14ac:dyDescent="0.35">
      <c r="A47" t="s">
        <v>40</v>
      </c>
      <c r="B47" s="12">
        <v>0</v>
      </c>
      <c r="C47" s="12">
        <v>18968</v>
      </c>
      <c r="D47" s="12">
        <v>14071.5</v>
      </c>
      <c r="E47" s="12">
        <v>9484</v>
      </c>
      <c r="F47" s="12">
        <v>9484</v>
      </c>
      <c r="G47" s="12">
        <v>4837.5</v>
      </c>
      <c r="H47" s="12">
        <v>9484</v>
      </c>
      <c r="I47" s="12">
        <v>9484</v>
      </c>
      <c r="J47" s="12">
        <v>24223.5</v>
      </c>
      <c r="K47" s="12">
        <v>9818</v>
      </c>
      <c r="L47" s="27">
        <v>109854.5</v>
      </c>
      <c r="M47" s="13">
        <v>10416.67</v>
      </c>
      <c r="N47" s="13">
        <v>10416.66</v>
      </c>
      <c r="O47" s="27">
        <f t="shared" si="2"/>
        <v>130687.83</v>
      </c>
      <c r="P47" s="35">
        <v>125000</v>
      </c>
      <c r="Q47" s="21">
        <f t="shared" si="3"/>
        <v>5687.8300000000017</v>
      </c>
    </row>
    <row r="48" spans="1:18" s="2" customFormat="1" x14ac:dyDescent="0.35">
      <c r="A48" s="2" t="s">
        <v>41</v>
      </c>
      <c r="B48" s="14">
        <v>317174.02</v>
      </c>
      <c r="C48" s="14">
        <v>314134.32</v>
      </c>
      <c r="D48" s="14">
        <v>290591.19</v>
      </c>
      <c r="E48" s="14">
        <v>251762.38</v>
      </c>
      <c r="F48" s="14">
        <v>261945.67</v>
      </c>
      <c r="G48" s="14">
        <v>297027.81</v>
      </c>
      <c r="H48" s="14">
        <v>326001.07</v>
      </c>
      <c r="I48" s="14">
        <v>232505.34</v>
      </c>
      <c r="J48" s="14">
        <v>394289.91999999998</v>
      </c>
      <c r="K48" s="14">
        <v>357768.88</v>
      </c>
      <c r="L48" s="28">
        <v>3043200.6</v>
      </c>
      <c r="M48" s="15">
        <f>SUM(M19:M47)</f>
        <v>302074.23999999993</v>
      </c>
      <c r="N48" s="15">
        <f>SUM(N19:N47)</f>
        <v>347734.71000000008</v>
      </c>
      <c r="O48" s="28">
        <f>SUM(O19:O47)</f>
        <v>3693009.5499999993</v>
      </c>
      <c r="P48" s="36">
        <f>SUM(P19:P47)</f>
        <v>3732771</v>
      </c>
      <c r="Q48" s="22">
        <f>SUM(Q19:Q47)</f>
        <v>-39761.449999999808</v>
      </c>
      <c r="R48" s="9"/>
    </row>
    <row r="49" spans="1:17" s="2" customFormat="1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0"/>
      <c r="M49" s="17"/>
      <c r="N49" s="17"/>
      <c r="O49" s="30"/>
      <c r="P49" s="37"/>
      <c r="Q49" s="23"/>
    </row>
    <row r="50" spans="1:17" s="2" customFormat="1" ht="15" thickBot="1" x14ac:dyDescent="0.4">
      <c r="A50" s="2" t="s">
        <v>42</v>
      </c>
      <c r="B50" s="43">
        <v>93155.63</v>
      </c>
      <c r="C50" s="43">
        <v>-154900.46</v>
      </c>
      <c r="D50" s="43">
        <v>356212.95</v>
      </c>
      <c r="E50" s="43">
        <v>-80880.06</v>
      </c>
      <c r="F50" s="43">
        <v>-80724.649999999994</v>
      </c>
      <c r="G50" s="43">
        <v>439502.12</v>
      </c>
      <c r="H50" s="43">
        <v>-110460.98</v>
      </c>
      <c r="I50" s="43">
        <v>56426.23</v>
      </c>
      <c r="J50" s="43">
        <v>-162795.84</v>
      </c>
      <c r="K50" s="43">
        <v>-36593.5</v>
      </c>
      <c r="L50" s="44">
        <v>318941.44</v>
      </c>
      <c r="M50" s="45">
        <f>+M15-M48</f>
        <v>6498.8400000000256</v>
      </c>
      <c r="N50" s="45">
        <f t="shared" ref="N50:O50" si="4">+N15-N48</f>
        <v>-30509.640000000072</v>
      </c>
      <c r="O50" s="44">
        <f t="shared" si="4"/>
        <v>294930.64000000013</v>
      </c>
      <c r="P50" s="46">
        <f>+P15-P48</f>
        <v>31007</v>
      </c>
      <c r="Q50" s="47">
        <f>+O50-P50</f>
        <v>263923.64000000013</v>
      </c>
    </row>
    <row r="51" spans="1:17" ht="15" thickTop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7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7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7" hidden="1" x14ac:dyDescent="0.35">
      <c r="A54" t="s">
        <v>43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7" hidden="1" x14ac:dyDescent="0.35">
      <c r="A55" t="s">
        <v>44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7" hidden="1" x14ac:dyDescent="0.35">
      <c r="A56" t="s">
        <v>45</v>
      </c>
      <c r="B56" s="1">
        <v>0</v>
      </c>
      <c r="C56" s="1">
        <v>0</v>
      </c>
      <c r="D56" s="1">
        <v>12724.42</v>
      </c>
      <c r="E56" s="1">
        <v>0</v>
      </c>
      <c r="F56" s="1">
        <v>0</v>
      </c>
      <c r="G56" s="1">
        <v>12265.48</v>
      </c>
      <c r="H56" s="1">
        <v>0</v>
      </c>
      <c r="I56" s="1">
        <v>0</v>
      </c>
      <c r="J56" s="1">
        <v>12696.29</v>
      </c>
      <c r="K56" s="1">
        <v>0</v>
      </c>
      <c r="L56" s="1">
        <v>37686.19</v>
      </c>
      <c r="M56" s="1"/>
      <c r="N56" s="1"/>
      <c r="O56" s="1"/>
    </row>
    <row r="57" spans="1:17" hidden="1" x14ac:dyDescent="0.35">
      <c r="A57" t="s">
        <v>46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160014.51</v>
      </c>
      <c r="L57" s="1">
        <v>160014.51</v>
      </c>
      <c r="M57" s="1"/>
      <c r="N57" s="1"/>
      <c r="O57" s="1"/>
    </row>
    <row r="58" spans="1:17" hidden="1" x14ac:dyDescent="0.35">
      <c r="A58" t="s">
        <v>47</v>
      </c>
      <c r="B58" s="1">
        <v>0</v>
      </c>
      <c r="C58" s="1">
        <v>0</v>
      </c>
      <c r="D58" s="1">
        <v>-124479.87</v>
      </c>
      <c r="E58" s="1">
        <v>0</v>
      </c>
      <c r="F58" s="1">
        <v>0</v>
      </c>
      <c r="G58" s="1">
        <v>141109.84</v>
      </c>
      <c r="H58" s="1">
        <v>0</v>
      </c>
      <c r="I58" s="1">
        <v>0</v>
      </c>
      <c r="J58" s="1">
        <v>-20350.919999999998</v>
      </c>
      <c r="K58" s="1">
        <v>0</v>
      </c>
      <c r="L58" s="1">
        <v>-3720.95</v>
      </c>
      <c r="M58" s="1"/>
      <c r="N58" s="1"/>
      <c r="O58" s="1"/>
    </row>
    <row r="59" spans="1:17" hidden="1" x14ac:dyDescent="0.35">
      <c r="A59" t="s">
        <v>48</v>
      </c>
      <c r="B59" s="1">
        <v>0</v>
      </c>
      <c r="C59" s="1">
        <v>0</v>
      </c>
      <c r="D59" s="1">
        <v>-111755.45</v>
      </c>
      <c r="E59" s="1">
        <v>0</v>
      </c>
      <c r="F59" s="1">
        <v>0</v>
      </c>
      <c r="G59" s="1">
        <v>153375.32</v>
      </c>
      <c r="H59" s="1">
        <v>0</v>
      </c>
      <c r="I59" s="1">
        <v>0</v>
      </c>
      <c r="J59" s="1">
        <v>-7654.63</v>
      </c>
      <c r="K59" s="1">
        <v>160014.51</v>
      </c>
      <c r="L59" s="1">
        <v>193979.75</v>
      </c>
      <c r="M59" s="1"/>
      <c r="N59" s="1"/>
      <c r="O59" s="1"/>
    </row>
    <row r="60" spans="1:17" hidden="1" x14ac:dyDescent="0.35">
      <c r="A60" t="s">
        <v>49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7" hidden="1" x14ac:dyDescent="0.35">
      <c r="A61" t="s">
        <v>50</v>
      </c>
      <c r="B61" s="1">
        <v>19982.34</v>
      </c>
      <c r="C61" s="1">
        <v>20006.03</v>
      </c>
      <c r="D61" s="1">
        <v>20050.16</v>
      </c>
      <c r="E61" s="1">
        <v>21604.17</v>
      </c>
      <c r="F61" s="1">
        <v>21636.19</v>
      </c>
      <c r="G61" s="1">
        <v>21705</v>
      </c>
      <c r="H61" s="1">
        <v>22722.87</v>
      </c>
      <c r="I61" s="1">
        <v>23330.12</v>
      </c>
      <c r="J61" s="1">
        <v>23841.11</v>
      </c>
      <c r="K61" s="1">
        <v>0</v>
      </c>
      <c r="L61" s="1">
        <v>194877.99</v>
      </c>
      <c r="M61" s="1"/>
      <c r="N61" s="1"/>
      <c r="O61" s="1"/>
    </row>
    <row r="62" spans="1:17" hidden="1" x14ac:dyDescent="0.35">
      <c r="A62" t="s">
        <v>51</v>
      </c>
      <c r="B62" s="1">
        <v>19982.34</v>
      </c>
      <c r="C62" s="1">
        <v>20006.03</v>
      </c>
      <c r="D62" s="1">
        <v>20050.16</v>
      </c>
      <c r="E62" s="1">
        <v>21604.17</v>
      </c>
      <c r="F62" s="1">
        <v>21636.19</v>
      </c>
      <c r="G62" s="1">
        <v>21705</v>
      </c>
      <c r="H62" s="1">
        <v>22722.87</v>
      </c>
      <c r="I62" s="1">
        <v>23330.12</v>
      </c>
      <c r="J62" s="1">
        <v>23841.11</v>
      </c>
      <c r="K62" s="1">
        <v>0</v>
      </c>
      <c r="L62" s="1">
        <v>194877.99</v>
      </c>
      <c r="M62" s="1"/>
      <c r="N62" s="1"/>
      <c r="O62" s="1"/>
    </row>
    <row r="63" spans="1:17" hidden="1" x14ac:dyDescent="0.35">
      <c r="A63" t="s">
        <v>52</v>
      </c>
      <c r="B63" s="1">
        <v>-19982.34</v>
      </c>
      <c r="C63" s="1">
        <v>-20006.03</v>
      </c>
      <c r="D63" s="1">
        <v>-131805.60999999999</v>
      </c>
      <c r="E63" s="1">
        <v>-21604.17</v>
      </c>
      <c r="F63" s="1">
        <v>-21636.19</v>
      </c>
      <c r="G63" s="1">
        <v>131670.32</v>
      </c>
      <c r="H63" s="1">
        <v>-22722.87</v>
      </c>
      <c r="I63" s="1">
        <v>-23330.12</v>
      </c>
      <c r="J63" s="1">
        <v>-31495.74</v>
      </c>
      <c r="K63" s="1">
        <v>160014.51</v>
      </c>
      <c r="L63" s="1">
        <v>-898.24</v>
      </c>
      <c r="M63" s="1"/>
      <c r="N63" s="1"/>
      <c r="O63" s="1"/>
    </row>
    <row r="64" spans="1:17" hidden="1" x14ac:dyDescent="0.35">
      <c r="A64" t="s">
        <v>53</v>
      </c>
      <c r="B64" s="1">
        <v>73173.289999999994</v>
      </c>
      <c r="C64" s="1">
        <v>-174906.49</v>
      </c>
      <c r="D64" s="1">
        <v>224407.34</v>
      </c>
      <c r="E64" s="1">
        <v>-102484.23</v>
      </c>
      <c r="F64" s="1">
        <v>-102360.84</v>
      </c>
      <c r="G64" s="1">
        <v>571172.43999999994</v>
      </c>
      <c r="H64" s="1">
        <v>-133183.85</v>
      </c>
      <c r="I64" s="1">
        <v>33096.11</v>
      </c>
      <c r="J64" s="1">
        <v>-194291.58</v>
      </c>
      <c r="K64" s="1">
        <v>123421.01</v>
      </c>
      <c r="L64" s="1">
        <v>318043.2</v>
      </c>
      <c r="M64" s="1"/>
      <c r="N64" s="1"/>
      <c r="O64" s="1"/>
    </row>
  </sheetData>
  <mergeCells count="2">
    <mergeCell ref="B4:K4"/>
    <mergeCell ref="M4:N4"/>
  </mergeCells>
  <pageMargins left="0.25" right="0.25" top="0.75" bottom="0.75" header="0.3" footer="0.3"/>
  <pageSetup paperSize="3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P &amp;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Bradner</dc:creator>
  <cp:lastModifiedBy>Eileen</cp:lastModifiedBy>
  <cp:lastPrinted>2023-05-10T03:26:05Z</cp:lastPrinted>
  <dcterms:created xsi:type="dcterms:W3CDTF">2023-05-02T18:44:29Z</dcterms:created>
  <dcterms:modified xsi:type="dcterms:W3CDTF">2023-05-10T03:26:18Z</dcterms:modified>
</cp:coreProperties>
</file>